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defasbl.sharepoint.com/Commun/Intersectoriel/UNISOC/"/>
    </mc:Choice>
  </mc:AlternateContent>
  <xr:revisionPtr revIDLastSave="21" documentId="8_{0EC9C582-1714-43CB-B1B5-B2382F6CFE6A}" xr6:coauthVersionLast="47" xr6:coauthVersionMax="47" xr10:uidLastSave="{4E413228-81C7-4074-A293-32998A84F5B4}"/>
  <bookViews>
    <workbookView xWindow="-108" yWindow="-108" windowWidth="23256" windowHeight="12456" xr2:uid="{5468EA8A-6DFD-4A7C-932D-EC15E0AFE27F}"/>
  </bookViews>
  <sheets>
    <sheet name="Formule FR" sheetId="1" r:id="rId1"/>
  </sheets>
  <definedNames>
    <definedName name="_xlnm.Print_Area" localSheetId="0">'Formule FR'!$A$1:$K$28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22" i="1" l="1"/>
  <c r="E25" i="1"/>
  <c r="G22" i="1"/>
  <c r="D18" i="1"/>
  <c r="F22" i="1"/>
  <c r="E22" i="1" l="1"/>
  <c r="I22" i="1" s="1"/>
  <c r="I25" i="1" l="1"/>
  <c r="E28" i="1" s="1"/>
  <c r="D25" i="1"/>
  <c r="D28" i="1"/>
  <c r="I28" i="1" l="1"/>
</calcChain>
</file>

<file path=xl/sharedStrings.xml><?xml version="1.0" encoding="utf-8"?>
<sst xmlns="http://schemas.openxmlformats.org/spreadsheetml/2006/main" count="46" uniqueCount="34">
  <si>
    <t>[[((salaire de référence modifié conformément à l’article 55) - (4.000 euros x (1+indice))) x fraction de prestations x indice limité à 2 %] + [((salaire de référence modifié conformément à l’article 55) - (4.000 euros x (1+indice))) x fraction de prestations x indice limité à 2 %] x cotisation patronale globale] / 2.</t>
  </si>
  <si>
    <t>salaire de référence</t>
  </si>
  <si>
    <t>Hypothèses :</t>
  </si>
  <si>
    <t xml:space="preserve">fraction </t>
  </si>
  <si>
    <t xml:space="preserve">indice </t>
  </si>
  <si>
    <r>
      <t xml:space="preserve">[[((salaire de référence - ( 4000 * (1+ 0,02)))     * </t>
    </r>
    <r>
      <rPr>
        <sz val="11"/>
        <color theme="1"/>
        <rFont val="Aptos Narrow"/>
        <family val="2"/>
      </rPr>
      <t>α  * 0,02] + [</t>
    </r>
    <r>
      <rPr>
        <sz val="11"/>
        <color theme="1"/>
        <rFont val="Aptos Narrow"/>
        <family val="2"/>
        <scheme val="minor"/>
      </rPr>
      <t>((salaire de référence - ( 4000 * (1+ 0,02)))     * α     * 0,02] * cotisation patronale globale] /2</t>
    </r>
  </si>
  <si>
    <t>/2</t>
  </si>
  <si>
    <t>fraction de prestation (α)</t>
  </si>
  <si>
    <t>taux cotisation patronale</t>
  </si>
  <si>
    <t>résultat</t>
  </si>
  <si>
    <t>1 =prestation complète temps-plein ; 0,5 = prestation mi-temps</t>
  </si>
  <si>
    <t>indice (facteur d'indexation)</t>
  </si>
  <si>
    <t>salaire référence art 55 ( = salaire plafonné)</t>
  </si>
  <si>
    <t>plafond indexation</t>
  </si>
  <si>
    <t>part 1</t>
  </si>
  <si>
    <t>part 2</t>
  </si>
  <si>
    <t xml:space="preserve">taux cotisation </t>
  </si>
  <si>
    <t>plafond indexation (4000 € + indice)</t>
  </si>
  <si>
    <t xml:space="preserve">Part 1 </t>
  </si>
  <si>
    <t>Part 2</t>
  </si>
  <si>
    <t xml:space="preserve">Part 1 * taux cotisation social </t>
  </si>
  <si>
    <t>(Part 1 + Part 2) / 2</t>
  </si>
  <si>
    <t>=</t>
  </si>
  <si>
    <t>Formule indexation en centimes</t>
  </si>
  <si>
    <t xml:space="preserve">Exemple </t>
  </si>
  <si>
    <t>Cotisation spéciale de modération salariale</t>
  </si>
  <si>
    <t>à remplir =&gt;</t>
  </si>
  <si>
    <t>calcul automatique</t>
  </si>
  <si>
    <t>(salaire ref art 55 - (4000 * indice) )     *  1   *  indice limité à 2%</t>
  </si>
  <si>
    <t>2% génralement dans le secteur à profit social (indice pivot)</t>
  </si>
  <si>
    <t>Commentaires :</t>
  </si>
  <si>
    <t>salaire de base au 1 juin 2026 avant indexation</t>
  </si>
  <si>
    <t>Formule de la cotisation spéciale de modération salariale (art 62)</t>
  </si>
  <si>
    <r>
      <t xml:space="preserve">catégorie 2 (32,4%), catégorie 1 (25%) </t>
    </r>
    <r>
      <rPr>
        <sz val="11"/>
        <color rgb="FFFF0000"/>
        <rFont val="Aptos Narrow"/>
        <family val="2"/>
        <scheme val="minor"/>
      </rPr>
      <t>- remarque importante : seul les sevices des CP 300 et 318, 318.1 sont en catégorie 1 (25%), toutes les autres CP sont en catégorie 2 (32,4%)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</si>
</sst>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rgb="FF800000"/>
      <name val="Aptos Narrow"/>
      <family val="2"/>
      <scheme val="minor"/>
    </font>
    <font>
      <sz val="11"/>
      <color theme="1"/>
      <name val="Aptos Narrow"/>
      <family val="2"/>
    </font>
    <font>
      <sz val="11"/>
      <color theme="9" tint="-0.249977111117893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2" fillId="2" borderId="0" xfId="0" applyFont="1" applyFill="1"/>
    <xf numFmtId="0" fontId="0" fillId="2" borderId="0" xfId="0" applyFill="1"/>
    <xf numFmtId="0" fontId="7" fillId="3" borderId="0" xfId="0" applyFont="1" applyFill="1"/>
    <xf numFmtId="0" fontId="8" fillId="3" borderId="0" xfId="0" applyFont="1" applyFill="1"/>
    <xf numFmtId="0" fontId="0" fillId="3" borderId="0" xfId="0" applyFill="1"/>
    <xf numFmtId="43" fontId="0" fillId="4" borderId="0" xfId="1" applyFont="1" applyFill="1"/>
    <xf numFmtId="43" fontId="0" fillId="0" borderId="0" xfId="0" applyNumberFormat="1"/>
    <xf numFmtId="0" fontId="0" fillId="0" borderId="0" xfId="0" applyAlignment="1">
      <alignment wrapText="1"/>
    </xf>
    <xf numFmtId="0" fontId="0" fillId="5" borderId="0" xfId="0" applyFill="1" applyAlignment="1">
      <alignment wrapText="1"/>
    </xf>
    <xf numFmtId="3" fontId="0" fillId="0" borderId="0" xfId="0" applyNumberFormat="1"/>
    <xf numFmtId="0" fontId="5" fillId="3" borderId="0" xfId="0" applyFont="1" applyFill="1"/>
    <xf numFmtId="0" fontId="6" fillId="3" borderId="0" xfId="0" applyFont="1" applyFill="1"/>
    <xf numFmtId="10" fontId="0" fillId="4" borderId="0" xfId="2" applyNumberFormat="1" applyFont="1" applyFill="1"/>
    <xf numFmtId="10" fontId="0" fillId="4" borderId="0" xfId="0" applyNumberFormat="1" applyFill="1"/>
    <xf numFmtId="10" fontId="0" fillId="0" borderId="0" xfId="0" applyNumberFormat="1"/>
    <xf numFmtId="4" fontId="0" fillId="0" borderId="0" xfId="0" applyNumberFormat="1"/>
    <xf numFmtId="4" fontId="2" fillId="0" borderId="0" xfId="0" applyNumberFormat="1" applyFont="1"/>
    <xf numFmtId="0" fontId="0" fillId="0" borderId="0" xfId="0" quotePrefix="1"/>
    <xf numFmtId="4" fontId="2" fillId="2" borderId="1" xfId="0" applyNumberFormat="1" applyFont="1" applyFill="1" applyBorder="1"/>
    <xf numFmtId="0" fontId="0" fillId="6" borderId="0" xfId="0" applyFill="1"/>
    <xf numFmtId="0" fontId="7" fillId="0" borderId="0" xfId="0" applyFont="1"/>
    <xf numFmtId="0" fontId="0" fillId="0" borderId="0" xfId="0" applyAlignment="1">
      <alignment horizontal="right"/>
    </xf>
    <xf numFmtId="0" fontId="9" fillId="0" borderId="0" xfId="0" applyFont="1"/>
    <xf numFmtId="3" fontId="0" fillId="4" borderId="1" xfId="0" applyNumberFormat="1" applyFill="1" applyBorder="1"/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39495-A718-4F14-9308-D4B9E239A78E}">
  <dimension ref="A1:I28"/>
  <sheetViews>
    <sheetView tabSelected="1" zoomScaleNormal="100" workbookViewId="0">
      <selection activeCell="H16" sqref="H16"/>
    </sheetView>
  </sheetViews>
  <sheetFormatPr baseColWidth="10" defaultRowHeight="14.4" x14ac:dyDescent="0.3"/>
  <cols>
    <col min="1" max="1" width="21.21875" customWidth="1"/>
    <col min="3" max="3" width="42.6640625" customWidth="1"/>
    <col min="5" max="5" width="14.21875" customWidth="1"/>
    <col min="8" max="8" width="3.33203125" customWidth="1"/>
    <col min="9" max="9" width="14.77734375" customWidth="1"/>
    <col min="11" max="11" width="8.21875" customWidth="1"/>
  </cols>
  <sheetData>
    <row r="1" spans="1:6" x14ac:dyDescent="0.3">
      <c r="A1" s="1" t="s">
        <v>23</v>
      </c>
    </row>
    <row r="3" spans="1:6" x14ac:dyDescent="0.3">
      <c r="A3" s="2" t="s">
        <v>32</v>
      </c>
      <c r="B3" s="3"/>
      <c r="C3" s="3"/>
    </row>
    <row r="4" spans="1:6" x14ac:dyDescent="0.3">
      <c r="B4" t="s">
        <v>0</v>
      </c>
    </row>
    <row r="6" spans="1:6" x14ac:dyDescent="0.3">
      <c r="B6" t="s">
        <v>5</v>
      </c>
    </row>
    <row r="8" spans="1:6" x14ac:dyDescent="0.3">
      <c r="A8" s="2" t="s">
        <v>24</v>
      </c>
    </row>
    <row r="10" spans="1:6" x14ac:dyDescent="0.3">
      <c r="B10" s="5" t="s">
        <v>2</v>
      </c>
      <c r="C10" s="6"/>
      <c r="F10" s="24" t="s">
        <v>30</v>
      </c>
    </row>
    <row r="11" spans="1:6" x14ac:dyDescent="0.3">
      <c r="A11" s="21" t="s">
        <v>26</v>
      </c>
      <c r="B11" s="4" t="s">
        <v>11</v>
      </c>
      <c r="C11" s="6"/>
      <c r="D11" s="14">
        <v>0.02</v>
      </c>
      <c r="F11" t="s">
        <v>29</v>
      </c>
    </row>
    <row r="12" spans="1:6" x14ac:dyDescent="0.3">
      <c r="A12" s="21" t="s">
        <v>26</v>
      </c>
      <c r="B12" s="4" t="s">
        <v>7</v>
      </c>
      <c r="C12" s="6"/>
      <c r="D12" s="7">
        <v>1</v>
      </c>
      <c r="F12" t="s">
        <v>10</v>
      </c>
    </row>
    <row r="13" spans="1:6" x14ac:dyDescent="0.3">
      <c r="A13" s="21" t="s">
        <v>26</v>
      </c>
      <c r="B13" s="6" t="s">
        <v>8</v>
      </c>
      <c r="C13" s="6"/>
      <c r="D13" s="15">
        <v>0.32400000000000001</v>
      </c>
      <c r="F13" t="s">
        <v>33</v>
      </c>
    </row>
    <row r="14" spans="1:6" ht="15" thickBot="1" x14ac:dyDescent="0.35">
      <c r="D14" s="16"/>
    </row>
    <row r="15" spans="1:6" ht="15" thickBot="1" x14ac:dyDescent="0.35">
      <c r="A15" s="21" t="s">
        <v>26</v>
      </c>
      <c r="B15" s="4" t="s">
        <v>31</v>
      </c>
      <c r="C15" s="6"/>
      <c r="D15" s="25">
        <v>5000</v>
      </c>
    </row>
    <row r="16" spans="1:6" x14ac:dyDescent="0.3">
      <c r="B16" s="22"/>
      <c r="D16" s="11"/>
    </row>
    <row r="17" spans="1:9" x14ac:dyDescent="0.3">
      <c r="A17" t="s">
        <v>27</v>
      </c>
      <c r="B17" s="4" t="s">
        <v>12</v>
      </c>
      <c r="C17" s="6"/>
      <c r="D17" s="11">
        <f>+IF(D11&lt;0.021,(IF(D15&gt;4000,(D15-4000)+4000*(1+D11),D15*(1+D11))),(IF(D15&gt;4000,(D15+80)+((D11-0.02)*D15),D15*(1+D11))))</f>
        <v>5080</v>
      </c>
    </row>
    <row r="18" spans="1:9" x14ac:dyDescent="0.3">
      <c r="A18" t="s">
        <v>27</v>
      </c>
      <c r="B18" s="4" t="s">
        <v>17</v>
      </c>
      <c r="C18" s="6"/>
      <c r="D18" s="11">
        <f>4000*(1+D11)</f>
        <v>4080</v>
      </c>
    </row>
    <row r="19" spans="1:9" s="9" customFormat="1" x14ac:dyDescent="0.3"/>
    <row r="20" spans="1:9" s="9" customFormat="1" ht="28.8" x14ac:dyDescent="0.3">
      <c r="D20" s="10" t="s">
        <v>1</v>
      </c>
      <c r="E20" s="10" t="s">
        <v>13</v>
      </c>
      <c r="F20" s="10" t="s">
        <v>3</v>
      </c>
      <c r="G20" s="10" t="s">
        <v>4</v>
      </c>
      <c r="H20" s="10"/>
      <c r="I20" s="10" t="s">
        <v>9</v>
      </c>
    </row>
    <row r="21" spans="1:9" x14ac:dyDescent="0.3">
      <c r="B21" s="12" t="s">
        <v>18</v>
      </c>
      <c r="C21" s="6"/>
    </row>
    <row r="22" spans="1:9" x14ac:dyDescent="0.3">
      <c r="A22" t="s">
        <v>27</v>
      </c>
      <c r="B22" t="s">
        <v>28</v>
      </c>
      <c r="D22" s="11">
        <f>+D17</f>
        <v>5080</v>
      </c>
      <c r="E22" s="11">
        <f>D18</f>
        <v>4080</v>
      </c>
      <c r="F22" s="8">
        <f>+D12</f>
        <v>1</v>
      </c>
      <c r="G22" s="16">
        <f>+IF(D11&gt;0.02, 0.02, D11)</f>
        <v>0.02</v>
      </c>
      <c r="H22" s="19" t="s">
        <v>22</v>
      </c>
      <c r="I22" s="18">
        <f>+IF(D17&gt;D18,(D22-E22)*F22*G22,0)</f>
        <v>20</v>
      </c>
    </row>
    <row r="24" spans="1:9" x14ac:dyDescent="0.3">
      <c r="B24" s="12" t="s">
        <v>19</v>
      </c>
      <c r="C24" s="6"/>
      <c r="D24" s="10" t="s">
        <v>14</v>
      </c>
      <c r="E24" s="10" t="s">
        <v>16</v>
      </c>
      <c r="F24" s="10"/>
      <c r="G24" s="10"/>
      <c r="H24" s="10"/>
      <c r="I24" s="10" t="s">
        <v>9</v>
      </c>
    </row>
    <row r="25" spans="1:9" x14ac:dyDescent="0.3">
      <c r="A25" t="s">
        <v>27</v>
      </c>
      <c r="B25" t="s">
        <v>20</v>
      </c>
      <c r="D25" s="8">
        <f>+I22</f>
        <v>20</v>
      </c>
      <c r="E25" s="16">
        <f>+D13</f>
        <v>0.32400000000000001</v>
      </c>
      <c r="H25" s="19" t="s">
        <v>22</v>
      </c>
      <c r="I25" s="18">
        <f>+I22*E25</f>
        <v>6.48</v>
      </c>
    </row>
    <row r="27" spans="1:9" ht="15" thickBot="1" x14ac:dyDescent="0.35">
      <c r="B27" s="13" t="s">
        <v>25</v>
      </c>
      <c r="C27" s="6"/>
      <c r="D27" s="10" t="s">
        <v>14</v>
      </c>
      <c r="E27" s="10" t="s">
        <v>15</v>
      </c>
      <c r="F27" s="10"/>
      <c r="G27" s="10"/>
      <c r="H27" s="10"/>
      <c r="I27" s="10" t="s">
        <v>9</v>
      </c>
    </row>
    <row r="28" spans="1:9" ht="15" thickBot="1" x14ac:dyDescent="0.35">
      <c r="A28" t="s">
        <v>27</v>
      </c>
      <c r="B28" t="s">
        <v>21</v>
      </c>
      <c r="D28" s="17">
        <f>+I22</f>
        <v>20</v>
      </c>
      <c r="E28" s="17">
        <f>+I25</f>
        <v>6.48</v>
      </c>
      <c r="F28" s="23" t="s">
        <v>6</v>
      </c>
      <c r="H28" s="19" t="s">
        <v>22</v>
      </c>
      <c r="I28" s="20">
        <f>+(D28+E28)/2</f>
        <v>13.24</v>
      </c>
    </row>
  </sheetData>
  <pageMargins left="0.7" right="0.7" top="0.75" bottom="0.75" header="0.3" footer="0.3"/>
  <pageSetup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A78F713489D34A8DA19EA1F82C4F41" ma:contentTypeVersion="20" ma:contentTypeDescription="Crée un document." ma:contentTypeScope="" ma:versionID="109337ba94b255640e5fec8245cc4fe1">
  <xsd:schema xmlns:xsd="http://www.w3.org/2001/XMLSchema" xmlns:xs="http://www.w3.org/2001/XMLSchema" xmlns:p="http://schemas.microsoft.com/office/2006/metadata/properties" xmlns:ns2="752323f4-9838-4165-b219-548b93e4f905" xmlns:ns3="85eb7662-389d-4453-ad77-d0fb5b04fb38" targetNamespace="http://schemas.microsoft.com/office/2006/metadata/properties" ma:root="true" ma:fieldsID="75a8a884814ff85897e48e1836bcb3f1" ns2:_="" ns3:_="">
    <xsd:import namespace="752323f4-9838-4165-b219-548b93e4f905"/>
    <xsd:import namespace="85eb7662-389d-4453-ad77-d0fb5b04fb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2323f4-9838-4165-b219-548b93e4f9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0bf0dd84-e849-42ff-b079-7807fdf464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6" nillable="true" ma:displayName="État de validation" ma:internalName="_x0024_Resources_x003a_core_x002c_Signoff_Status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b7662-389d-4453-ad77-d0fb5b04fb3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9fc4f8d-600a-411f-b94e-46a7f323aaab}" ma:internalName="TaxCatchAll" ma:showField="CatchAllData" ma:web="85eb7662-389d-4453-ad77-d0fb5b04fb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2323f4-9838-4165-b219-548b93e4f905">
      <Terms xmlns="http://schemas.microsoft.com/office/infopath/2007/PartnerControls"/>
    </lcf76f155ced4ddcb4097134ff3c332f>
    <TaxCatchAll xmlns="85eb7662-389d-4453-ad77-d0fb5b04fb38" xsi:nil="true"/>
    <_Flow_SignoffStatus xmlns="752323f4-9838-4165-b219-548b93e4f905" xsi:nil="true"/>
  </documentManagement>
</p:properties>
</file>

<file path=customXml/itemProps1.xml><?xml version="1.0" encoding="utf-8"?>
<ds:datastoreItem xmlns:ds="http://schemas.openxmlformats.org/officeDocument/2006/customXml" ds:itemID="{F35C711D-CE32-4E89-94EF-A5B3FE5AC0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742113-0EA3-4258-8266-36A795E328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2323f4-9838-4165-b219-548b93e4f905"/>
    <ds:schemaRef ds:uri="85eb7662-389d-4453-ad77-d0fb5b04fb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8D05280-0644-40E6-876B-4AD01C8D0A04}">
  <ds:schemaRefs>
    <ds:schemaRef ds:uri="http://schemas.microsoft.com/office/2006/metadata/properties"/>
    <ds:schemaRef ds:uri="http://schemas.microsoft.com/office/infopath/2007/PartnerControls"/>
    <ds:schemaRef ds:uri="752323f4-9838-4165-b219-548b93e4f905"/>
    <ds:schemaRef ds:uri="85eb7662-389d-4453-ad77-d0fb5b04fb3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Formule FR</vt:lpstr>
      <vt:lpstr>'Formule FR'!Zone_d_impression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Emilien Leurquin</dc:creator>
  <cp:lastModifiedBy>Rose Marie Arredondas - CODEF</cp:lastModifiedBy>
  <dcterms:created xsi:type="dcterms:W3CDTF">2026-03-10T09:24:26Z</dcterms:created>
  <dcterms:modified xsi:type="dcterms:W3CDTF">2026-04-03T08:46:12Z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0x010100DEA78F713489D34A8DA19EA1F82C4F41</vt:lpwstr>
  </property>
  <property fmtid="{D5CDD505-2E9C-101B-9397-08002B2CF9AE}" pid="3" name="MediaServiceImageTags">
    <vt:lpwstr/>
  </property>
</Properties>
</file>